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3" yWindow="69" windowWidth="14520" windowHeight="10997"/>
  </bookViews>
  <sheets>
    <sheet name="estensimetro" sheetId="1" r:id="rId1"/>
    <sheet name="termistore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G27" i="1"/>
  <c r="B27"/>
  <c r="F16" i="2"/>
  <c r="B16"/>
  <c r="G29" i="1"/>
  <c r="F18" i="2"/>
  <c r="F19" s="1"/>
  <c r="F25" s="1"/>
  <c r="G45" i="1"/>
  <c r="F36" i="2"/>
  <c r="F8"/>
  <c r="F9" s="1"/>
  <c r="B8"/>
  <c r="B9" s="1"/>
  <c r="F44"/>
  <c r="F43"/>
  <c r="F41"/>
  <c r="F24"/>
  <c r="F17"/>
  <c r="B41"/>
  <c r="B44" s="1"/>
  <c r="B36"/>
  <c r="B24"/>
  <c r="B17"/>
  <c r="B18" s="1"/>
  <c r="B19" s="1"/>
  <c r="B25" s="1"/>
  <c r="G53" i="1"/>
  <c r="G50"/>
  <c r="G52" s="1"/>
  <c r="G33"/>
  <c r="G12"/>
  <c r="G8"/>
  <c r="G18" s="1"/>
  <c r="G19" s="1"/>
  <c r="B50"/>
  <c r="B53" s="1"/>
  <c r="B45"/>
  <c r="B41"/>
  <c r="B40"/>
  <c r="B33"/>
  <c r="B21"/>
  <c r="B22" s="1"/>
  <c r="B28" s="1"/>
  <c r="B29" s="1"/>
  <c r="B34" s="1"/>
  <c r="B35" s="1"/>
  <c r="B20"/>
  <c r="B12"/>
  <c r="B19"/>
  <c r="B18"/>
  <c r="B8"/>
  <c r="B26" i="2" l="1"/>
  <c r="B31" s="1"/>
  <c r="B32" s="1"/>
  <c r="F26"/>
  <c r="F31" s="1"/>
  <c r="B43"/>
  <c r="G20" i="1"/>
  <c r="G21"/>
  <c r="G22" s="1"/>
  <c r="G28" s="1"/>
  <c r="G34" s="1"/>
  <c r="G35" s="1"/>
  <c r="B52"/>
  <c r="F32" i="2" l="1"/>
  <c r="G40" i="1"/>
  <c r="G41" s="1"/>
</calcChain>
</file>

<file path=xl/sharedStrings.xml><?xml version="1.0" encoding="utf-8"?>
<sst xmlns="http://schemas.openxmlformats.org/spreadsheetml/2006/main" count="261" uniqueCount="59">
  <si>
    <t>D</t>
  </si>
  <si>
    <t>mm</t>
  </si>
  <si>
    <t>A</t>
  </si>
  <si>
    <t>mm2</t>
  </si>
  <si>
    <t>Fmax</t>
  </si>
  <si>
    <t>N/mm2</t>
  </si>
  <si>
    <t>m</t>
  </si>
  <si>
    <t>Rg</t>
  </si>
  <si>
    <t>k</t>
  </si>
  <si>
    <t>sigma</t>
  </si>
  <si>
    <t>N</t>
  </si>
  <si>
    <t>e</t>
  </si>
  <si>
    <t>E</t>
  </si>
  <si>
    <t>N mm2</t>
  </si>
  <si>
    <t>L</t>
  </si>
  <si>
    <t>g</t>
  </si>
  <si>
    <t>m/s2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</si>
  <si>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L</t>
    </r>
  </si>
  <si>
    <t>ohm</t>
  </si>
  <si>
    <t>Kg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</si>
  <si>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R</t>
    </r>
  </si>
  <si>
    <t>Rs</t>
  </si>
  <si>
    <t>Platino</t>
  </si>
  <si>
    <t>ESTENSIMETRO Pt 1K</t>
  </si>
  <si>
    <t>Circuito sensore a 5V</t>
  </si>
  <si>
    <t>V</t>
  </si>
  <si>
    <t>R1</t>
  </si>
  <si>
    <t>Vs</t>
  </si>
  <si>
    <t>It</t>
  </si>
  <si>
    <t>Rf</t>
  </si>
  <si>
    <t>Vout</t>
  </si>
  <si>
    <t>Vsoglia</t>
  </si>
  <si>
    <t>Partitore per Vsoglia con Vcc=12V</t>
  </si>
  <si>
    <t>Vcc</t>
  </si>
  <si>
    <t>R2</t>
  </si>
  <si>
    <t>R diodo</t>
  </si>
  <si>
    <t>Vs blu</t>
  </si>
  <si>
    <t>Imax</t>
  </si>
  <si>
    <t>Pot</t>
  </si>
  <si>
    <t>W</t>
  </si>
  <si>
    <t>E1h</t>
  </si>
  <si>
    <t>J</t>
  </si>
  <si>
    <t>Sistema allarme</t>
  </si>
  <si>
    <t>Kw</t>
  </si>
  <si>
    <t>Energia elettrica ora</t>
  </si>
  <si>
    <t>Barra circolare in acciao soggetta a trazione</t>
  </si>
  <si>
    <t>Guadagno amplificatore</t>
  </si>
  <si>
    <t>Diodo led BLU</t>
  </si>
  <si>
    <t>TERMISTORE NTC 10K B3950</t>
  </si>
  <si>
    <t>Ro</t>
  </si>
  <si>
    <t>B</t>
  </si>
  <si>
    <t>T</t>
  </si>
  <si>
    <t>K</t>
  </si>
  <si>
    <t>C</t>
  </si>
  <si>
    <t>Itot</t>
  </si>
  <si>
    <t>Sistema motore</t>
  </si>
  <si>
    <t>Vntc</t>
  </si>
  <si>
    <t>Rtot</t>
  </si>
  <si>
    <t>NB: il sensore va messo sopra essendo a coeff. Negativo</t>
  </si>
</sst>
</file>

<file path=xl/styles.xml><?xml version="1.0" encoding="utf-8"?>
<styleSheet xmlns="http://schemas.openxmlformats.org/spreadsheetml/2006/main">
  <numFmts count="4">
    <numFmt numFmtId="164" formatCode="0.0000000"/>
    <numFmt numFmtId="165" formatCode="0.00000"/>
    <numFmt numFmtId="166" formatCode="0.000000"/>
    <numFmt numFmtId="167" formatCode="0.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0" fillId="2" borderId="0" xfId="0" applyFill="1"/>
    <xf numFmtId="2" fontId="0" fillId="2" borderId="0" xfId="0" applyNumberFormat="1" applyFill="1"/>
    <xf numFmtId="167" fontId="0" fillId="2" borderId="0" xfId="0" applyNumberFormat="1" applyFill="1"/>
    <xf numFmtId="165" fontId="0" fillId="2" borderId="0" xfId="0" applyNumberFormat="1" applyFill="1"/>
    <xf numFmtId="1" fontId="0" fillId="2" borderId="0" xfId="0" applyNumberFormat="1" applyFill="1"/>
    <xf numFmtId="0" fontId="2" fillId="2" borderId="0" xfId="0" applyFont="1" applyFill="1"/>
    <xf numFmtId="164" fontId="0" fillId="2" borderId="0" xfId="0" applyNumberFormat="1" applyFill="1"/>
    <xf numFmtId="166" fontId="0" fillId="2" borderId="0" xfId="0" applyNumberFormat="1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tabSelected="1" workbookViewId="0">
      <selection activeCell="I6" sqref="I6"/>
    </sheetView>
  </sheetViews>
  <sheetFormatPr defaultRowHeight="14.6"/>
  <cols>
    <col min="1" max="1" width="9.23046875" style="2"/>
    <col min="2" max="2" width="11.765625" style="2" bestFit="1" customWidth="1"/>
    <col min="3" max="6" width="9.23046875" style="2"/>
    <col min="7" max="7" width="11.765625" style="2" bestFit="1" customWidth="1"/>
    <col min="8" max="16384" width="9.23046875" style="2"/>
  </cols>
  <sheetData>
    <row r="1" spans="1:8">
      <c r="A1" s="1" t="s">
        <v>2</v>
      </c>
      <c r="B1" s="1"/>
      <c r="C1" s="1"/>
      <c r="D1" s="1"/>
      <c r="E1" s="1"/>
      <c r="F1" s="1" t="s">
        <v>50</v>
      </c>
    </row>
    <row r="2" spans="1:8">
      <c r="A2" s="1" t="s">
        <v>23</v>
      </c>
      <c r="F2" s="1" t="s">
        <v>23</v>
      </c>
    </row>
    <row r="4" spans="1:8">
      <c r="A4" s="2" t="s">
        <v>45</v>
      </c>
      <c r="F4" s="2" t="s">
        <v>45</v>
      </c>
    </row>
    <row r="5" spans="1:8">
      <c r="A5" s="2" t="s">
        <v>12</v>
      </c>
      <c r="B5" s="2">
        <v>210000</v>
      </c>
      <c r="C5" s="2" t="s">
        <v>13</v>
      </c>
      <c r="F5" s="2" t="s">
        <v>12</v>
      </c>
      <c r="G5" s="2">
        <v>200000</v>
      </c>
      <c r="H5" s="2" t="s">
        <v>13</v>
      </c>
    </row>
    <row r="6" spans="1:8">
      <c r="A6" s="2" t="s">
        <v>14</v>
      </c>
      <c r="B6" s="2">
        <v>500</v>
      </c>
      <c r="C6" s="2" t="s">
        <v>1</v>
      </c>
      <c r="F6" s="2" t="s">
        <v>14</v>
      </c>
      <c r="G6" s="2">
        <v>400</v>
      </c>
      <c r="H6" s="2" t="s">
        <v>1</v>
      </c>
    </row>
    <row r="7" spans="1:8">
      <c r="A7" s="2" t="s">
        <v>0</v>
      </c>
      <c r="B7" s="2">
        <v>10</v>
      </c>
      <c r="C7" s="2" t="s">
        <v>1</v>
      </c>
      <c r="F7" s="2" t="s">
        <v>0</v>
      </c>
      <c r="G7" s="2">
        <v>12</v>
      </c>
      <c r="H7" s="2" t="s">
        <v>1</v>
      </c>
    </row>
    <row r="8" spans="1:8">
      <c r="A8" s="2" t="s">
        <v>2</v>
      </c>
      <c r="B8" s="2">
        <f>3.14*B7^2/4</f>
        <v>78.5</v>
      </c>
      <c r="C8" s="2" t="s">
        <v>3</v>
      </c>
      <c r="F8" s="2" t="s">
        <v>2</v>
      </c>
      <c r="G8" s="2">
        <f>3.14*G7^2/4</f>
        <v>113.04</v>
      </c>
      <c r="H8" s="2" t="s">
        <v>3</v>
      </c>
    </row>
    <row r="9" spans="1:8">
      <c r="A9" s="2" t="s">
        <v>15</v>
      </c>
      <c r="B9" s="2">
        <v>10</v>
      </c>
      <c r="C9" s="2" t="s">
        <v>16</v>
      </c>
      <c r="F9" s="2" t="s">
        <v>15</v>
      </c>
      <c r="G9" s="2">
        <v>10</v>
      </c>
      <c r="H9" s="2" t="s">
        <v>16</v>
      </c>
    </row>
    <row r="11" spans="1:8">
      <c r="A11" s="2" t="s">
        <v>4</v>
      </c>
      <c r="B11" s="2">
        <v>10000</v>
      </c>
      <c r="C11" s="2" t="s">
        <v>10</v>
      </c>
      <c r="F11" s="2" t="s">
        <v>4</v>
      </c>
      <c r="G11" s="2">
        <v>15000</v>
      </c>
      <c r="H11" s="2" t="s">
        <v>10</v>
      </c>
    </row>
    <row r="12" spans="1:8">
      <c r="A12" s="2" t="s">
        <v>6</v>
      </c>
      <c r="B12" s="6">
        <f>B11/10</f>
        <v>1000</v>
      </c>
      <c r="C12" s="2" t="s">
        <v>19</v>
      </c>
      <c r="F12" s="2" t="s">
        <v>6</v>
      </c>
      <c r="G12" s="6">
        <f>G11/10</f>
        <v>1500</v>
      </c>
      <c r="H12" s="2" t="s">
        <v>19</v>
      </c>
    </row>
    <row r="14" spans="1:8">
      <c r="A14" s="2" t="s">
        <v>22</v>
      </c>
      <c r="F14" s="2" t="s">
        <v>22</v>
      </c>
    </row>
    <row r="15" spans="1:8">
      <c r="A15" s="2" t="s">
        <v>7</v>
      </c>
      <c r="B15" s="2">
        <v>120</v>
      </c>
      <c r="C15" s="2" t="s">
        <v>18</v>
      </c>
      <c r="F15" s="2" t="s">
        <v>7</v>
      </c>
      <c r="G15" s="2">
        <v>350</v>
      </c>
      <c r="H15" s="2" t="s">
        <v>18</v>
      </c>
    </row>
    <row r="16" spans="1:8">
      <c r="A16" s="2" t="s">
        <v>8</v>
      </c>
      <c r="B16" s="2">
        <v>4</v>
      </c>
      <c r="F16" s="2" t="s">
        <v>8</v>
      </c>
      <c r="G16" s="2">
        <v>4</v>
      </c>
    </row>
    <row r="18" spans="1:8">
      <c r="A18" s="2" t="s">
        <v>9</v>
      </c>
      <c r="B18" s="3">
        <f>B11/B8</f>
        <v>127.38853503184713</v>
      </c>
      <c r="C18" s="2" t="s">
        <v>5</v>
      </c>
      <c r="F18" s="2" t="s">
        <v>9</v>
      </c>
      <c r="G18" s="3">
        <f>G11/G8</f>
        <v>132.6963906581741</v>
      </c>
      <c r="H18" s="2" t="s">
        <v>5</v>
      </c>
    </row>
    <row r="19" spans="1:8">
      <c r="A19" s="7" t="s">
        <v>11</v>
      </c>
      <c r="B19" s="8">
        <f>B18/B5</f>
        <v>6.0661207158022447E-4</v>
      </c>
      <c r="F19" s="7" t="s">
        <v>11</v>
      </c>
      <c r="G19" s="8">
        <f>G18/G5</f>
        <v>6.6348195329087045E-4</v>
      </c>
    </row>
    <row r="20" spans="1:8">
      <c r="A20" s="2" t="s">
        <v>17</v>
      </c>
      <c r="B20" s="9">
        <f>B19*B6</f>
        <v>0.30330603579011223</v>
      </c>
      <c r="C20" s="2" t="s">
        <v>1</v>
      </c>
      <c r="F20" s="2" t="s">
        <v>17</v>
      </c>
      <c r="G20" s="9">
        <f>G19*G6</f>
        <v>0.26539278131634819</v>
      </c>
      <c r="H20" s="2" t="s">
        <v>1</v>
      </c>
    </row>
    <row r="21" spans="1:8">
      <c r="A21" s="2" t="s">
        <v>20</v>
      </c>
      <c r="B21" s="3">
        <f>B19*B16*B15</f>
        <v>0.29117379435850776</v>
      </c>
      <c r="C21" s="2" t="s">
        <v>18</v>
      </c>
      <c r="F21" s="2" t="s">
        <v>20</v>
      </c>
      <c r="G21" s="3">
        <f>G19*G16*G15</f>
        <v>0.92887473460721859</v>
      </c>
      <c r="H21" s="2" t="s">
        <v>18</v>
      </c>
    </row>
    <row r="22" spans="1:8">
      <c r="A22" s="2" t="s">
        <v>21</v>
      </c>
      <c r="B22" s="3">
        <f>B15+B21</f>
        <v>120.29117379435851</v>
      </c>
      <c r="C22" s="2" t="s">
        <v>18</v>
      </c>
      <c r="F22" s="2" t="s">
        <v>21</v>
      </c>
      <c r="G22" s="3">
        <f>G15+G21</f>
        <v>350.92887473460723</v>
      </c>
      <c r="H22" s="2" t="s">
        <v>18</v>
      </c>
    </row>
    <row r="24" spans="1:8">
      <c r="A24" s="2" t="s">
        <v>24</v>
      </c>
      <c r="F24" s="2" t="s">
        <v>24</v>
      </c>
    </row>
    <row r="25" spans="1:8">
      <c r="A25" s="2" t="s">
        <v>33</v>
      </c>
      <c r="B25" s="2">
        <v>5</v>
      </c>
      <c r="C25" s="2" t="s">
        <v>25</v>
      </c>
      <c r="F25" s="2" t="s">
        <v>33</v>
      </c>
      <c r="G25" s="2">
        <v>5</v>
      </c>
      <c r="H25" s="2" t="s">
        <v>25</v>
      </c>
    </row>
    <row r="26" spans="1:8">
      <c r="A26" s="2" t="s">
        <v>26</v>
      </c>
      <c r="B26" s="2">
        <v>1000</v>
      </c>
      <c r="C26" s="2" t="s">
        <v>18</v>
      </c>
      <c r="F26" s="2" t="s">
        <v>26</v>
      </c>
      <c r="G26" s="2">
        <v>1000</v>
      </c>
      <c r="H26" s="2" t="s">
        <v>18</v>
      </c>
    </row>
    <row r="27" spans="1:8">
      <c r="A27" s="2" t="s">
        <v>57</v>
      </c>
      <c r="B27" s="3">
        <f>B26+B22</f>
        <v>1120.2911737943584</v>
      </c>
      <c r="C27" s="2" t="s">
        <v>18</v>
      </c>
      <c r="F27" s="2" t="s">
        <v>57</v>
      </c>
      <c r="G27" s="3">
        <f>G26+G22</f>
        <v>1350.9288747346072</v>
      </c>
      <c r="H27" s="2" t="s">
        <v>18</v>
      </c>
    </row>
    <row r="28" spans="1:8">
      <c r="A28" s="2" t="s">
        <v>28</v>
      </c>
      <c r="B28" s="5">
        <f>5/(B26+B22)</f>
        <v>4.4631254061078627E-3</v>
      </c>
      <c r="C28" s="2" t="s">
        <v>2</v>
      </c>
      <c r="F28" s="2" t="s">
        <v>28</v>
      </c>
      <c r="G28" s="5">
        <f>5/(G26+G22)</f>
        <v>3.7011571027247901E-3</v>
      </c>
      <c r="H28" s="2" t="s">
        <v>2</v>
      </c>
    </row>
    <row r="29" spans="1:8">
      <c r="A29" s="2" t="s">
        <v>27</v>
      </c>
      <c r="B29" s="4">
        <f>B28*B22</f>
        <v>0.53687459389213787</v>
      </c>
      <c r="C29" s="2" t="s">
        <v>25</v>
      </c>
      <c r="F29" s="2" t="s">
        <v>27</v>
      </c>
      <c r="G29" s="4">
        <f>G28*G22</f>
        <v>1.2988428972752097</v>
      </c>
      <c r="H29" s="2" t="s">
        <v>25</v>
      </c>
    </row>
    <row r="30" spans="1:8">
      <c r="A30" s="2" t="s">
        <v>46</v>
      </c>
      <c r="F30" s="2" t="s">
        <v>46</v>
      </c>
    </row>
    <row r="31" spans="1:8">
      <c r="A31" s="2" t="s">
        <v>2</v>
      </c>
      <c r="B31" s="2">
        <v>10</v>
      </c>
      <c r="F31" s="2" t="s">
        <v>2</v>
      </c>
      <c r="G31" s="2">
        <v>5</v>
      </c>
    </row>
    <row r="32" spans="1:8">
      <c r="A32" s="2" t="s">
        <v>26</v>
      </c>
      <c r="B32" s="2">
        <v>1000</v>
      </c>
      <c r="F32" s="2" t="s">
        <v>26</v>
      </c>
      <c r="G32" s="2">
        <v>1000</v>
      </c>
    </row>
    <row r="33" spans="1:8">
      <c r="A33" s="2" t="s">
        <v>29</v>
      </c>
      <c r="B33" s="2">
        <f>(B31-1)*B32</f>
        <v>9000</v>
      </c>
      <c r="F33" s="2" t="s">
        <v>29</v>
      </c>
      <c r="G33" s="2">
        <f>(G31-1)*G32</f>
        <v>4000</v>
      </c>
    </row>
    <row r="34" spans="1:8">
      <c r="A34" s="2" t="s">
        <v>30</v>
      </c>
      <c r="B34" s="3">
        <f>B29*B31</f>
        <v>5.3687459389213785</v>
      </c>
      <c r="C34" s="2" t="s">
        <v>25</v>
      </c>
      <c r="F34" s="2" t="s">
        <v>30</v>
      </c>
      <c r="G34" s="3">
        <f>G29*G31</f>
        <v>6.4942144863760483</v>
      </c>
      <c r="H34" s="2" t="s">
        <v>25</v>
      </c>
    </row>
    <row r="35" spans="1:8">
      <c r="A35" s="2" t="s">
        <v>31</v>
      </c>
      <c r="B35" s="3">
        <f>B34</f>
        <v>5.3687459389213785</v>
      </c>
      <c r="C35" s="2" t="s">
        <v>25</v>
      </c>
      <c r="F35" s="2" t="s">
        <v>31</v>
      </c>
      <c r="G35" s="3">
        <f>G34</f>
        <v>6.4942144863760483</v>
      </c>
      <c r="H35" s="2" t="s">
        <v>25</v>
      </c>
    </row>
    <row r="37" spans="1:8">
      <c r="A37" s="2" t="s">
        <v>32</v>
      </c>
      <c r="F37" s="2" t="s">
        <v>32</v>
      </c>
    </row>
    <row r="38" spans="1:8">
      <c r="A38" s="2" t="s">
        <v>33</v>
      </c>
      <c r="B38" s="2">
        <v>12</v>
      </c>
      <c r="C38" s="2" t="s">
        <v>25</v>
      </c>
      <c r="F38" s="2" t="s">
        <v>33</v>
      </c>
      <c r="G38" s="2">
        <v>12</v>
      </c>
      <c r="H38" s="2" t="s">
        <v>25</v>
      </c>
    </row>
    <row r="39" spans="1:8">
      <c r="A39" s="2" t="s">
        <v>34</v>
      </c>
      <c r="B39" s="2">
        <v>1000</v>
      </c>
      <c r="C39" s="2" t="s">
        <v>18</v>
      </c>
      <c r="F39" s="2" t="s">
        <v>34</v>
      </c>
      <c r="G39" s="2">
        <v>1000</v>
      </c>
      <c r="H39" s="2" t="s">
        <v>18</v>
      </c>
    </row>
    <row r="40" spans="1:8">
      <c r="A40" s="2" t="s">
        <v>28</v>
      </c>
      <c r="B40" s="5">
        <f>B35/B39</f>
        <v>5.3687459389213784E-3</v>
      </c>
      <c r="C40" s="2" t="s">
        <v>2</v>
      </c>
      <c r="F40" s="2" t="s">
        <v>28</v>
      </c>
      <c r="G40" s="5">
        <f>G35/G39</f>
        <v>6.4942144863760478E-3</v>
      </c>
      <c r="H40" s="2" t="s">
        <v>2</v>
      </c>
    </row>
    <row r="41" spans="1:8">
      <c r="A41" s="2" t="s">
        <v>26</v>
      </c>
      <c r="B41" s="6">
        <f>(B38-B35)/B40</f>
        <v>1235.1588502269285</v>
      </c>
      <c r="C41" s="2" t="s">
        <v>18</v>
      </c>
      <c r="F41" s="2" t="s">
        <v>26</v>
      </c>
      <c r="G41" s="6">
        <f>(G38-G35)/G40</f>
        <v>847.79853285941181</v>
      </c>
      <c r="H41" s="2" t="s">
        <v>18</v>
      </c>
    </row>
    <row r="43" spans="1:8">
      <c r="A43" s="2" t="s">
        <v>47</v>
      </c>
      <c r="F43" s="2" t="s">
        <v>47</v>
      </c>
    </row>
    <row r="44" spans="1:8">
      <c r="A44" s="2" t="s">
        <v>36</v>
      </c>
      <c r="B44" s="2">
        <v>3.5</v>
      </c>
      <c r="C44" s="2" t="s">
        <v>25</v>
      </c>
      <c r="F44" s="2" t="s">
        <v>36</v>
      </c>
      <c r="G44" s="2">
        <v>3.5</v>
      </c>
      <c r="H44" s="2" t="s">
        <v>25</v>
      </c>
    </row>
    <row r="45" spans="1:8">
      <c r="A45" s="2" t="s">
        <v>35</v>
      </c>
      <c r="B45" s="2">
        <f>(B38-B44)/(20/1000)</f>
        <v>425</v>
      </c>
      <c r="C45" s="2" t="s">
        <v>18</v>
      </c>
      <c r="F45" s="2" t="s">
        <v>35</v>
      </c>
      <c r="G45" s="2">
        <f>(G38-G44)/(20/1000)</f>
        <v>425</v>
      </c>
      <c r="H45" s="2" t="s">
        <v>18</v>
      </c>
    </row>
    <row r="47" spans="1:8">
      <c r="A47" s="2" t="s">
        <v>42</v>
      </c>
      <c r="F47" s="2" t="s">
        <v>42</v>
      </c>
    </row>
    <row r="48" spans="1:8">
      <c r="A48" s="2" t="s">
        <v>27</v>
      </c>
      <c r="B48" s="2">
        <v>48</v>
      </c>
      <c r="C48" s="2" t="s">
        <v>25</v>
      </c>
      <c r="F48" s="2" t="s">
        <v>27</v>
      </c>
      <c r="G48" s="2">
        <v>48</v>
      </c>
      <c r="H48" s="2" t="s">
        <v>25</v>
      </c>
    </row>
    <row r="49" spans="1:8">
      <c r="A49" s="2" t="s">
        <v>37</v>
      </c>
      <c r="B49" s="2">
        <v>10</v>
      </c>
      <c r="C49" s="2" t="s">
        <v>2</v>
      </c>
      <c r="F49" s="2" t="s">
        <v>37</v>
      </c>
      <c r="G49" s="2">
        <v>10</v>
      </c>
      <c r="H49" s="2" t="s">
        <v>2</v>
      </c>
    </row>
    <row r="50" spans="1:8">
      <c r="A50" s="2" t="s">
        <v>38</v>
      </c>
      <c r="B50" s="2">
        <f>B48*B49</f>
        <v>480</v>
      </c>
      <c r="C50" s="2" t="s">
        <v>39</v>
      </c>
      <c r="F50" s="2" t="s">
        <v>38</v>
      </c>
      <c r="G50" s="2">
        <f>G48*G49</f>
        <v>480</v>
      </c>
      <c r="H50" s="2" t="s">
        <v>39</v>
      </c>
    </row>
    <row r="51" spans="1:8">
      <c r="A51" s="2" t="s">
        <v>44</v>
      </c>
      <c r="F51" s="2" t="s">
        <v>44</v>
      </c>
    </row>
    <row r="52" spans="1:8">
      <c r="A52" s="2" t="s">
        <v>40</v>
      </c>
      <c r="B52" s="2">
        <f>B50*3600</f>
        <v>1728000</v>
      </c>
      <c r="C52" s="2" t="s">
        <v>41</v>
      </c>
      <c r="F52" s="2" t="s">
        <v>40</v>
      </c>
      <c r="G52" s="2">
        <f>G50*3600</f>
        <v>1728000</v>
      </c>
      <c r="H52" s="2" t="s">
        <v>41</v>
      </c>
    </row>
    <row r="53" spans="1:8">
      <c r="B53" s="2">
        <f>B50/1000</f>
        <v>0.48</v>
      </c>
      <c r="C53" s="2" t="s">
        <v>43</v>
      </c>
      <c r="G53" s="2">
        <f>G50/1000</f>
        <v>0.48</v>
      </c>
      <c r="H53" s="2" t="s">
        <v>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A12" sqref="A12"/>
    </sheetView>
  </sheetViews>
  <sheetFormatPr defaultRowHeight="14.6"/>
  <cols>
    <col min="1" max="3" width="9.23046875" style="2"/>
    <col min="4" max="4" width="22.84375" style="2" customWidth="1"/>
    <col min="5" max="16384" width="9.23046875" style="2"/>
  </cols>
  <sheetData>
    <row r="1" spans="1:7">
      <c r="A1" s="1" t="s">
        <v>2</v>
      </c>
      <c r="B1" s="1"/>
      <c r="C1" s="1"/>
      <c r="D1" s="1"/>
      <c r="E1" s="1" t="s">
        <v>50</v>
      </c>
      <c r="F1" s="1"/>
      <c r="G1" s="1"/>
    </row>
    <row r="2" spans="1:7">
      <c r="A2" s="1" t="s">
        <v>48</v>
      </c>
      <c r="B2" s="1"/>
      <c r="C2" s="1"/>
      <c r="D2" s="1"/>
      <c r="E2" s="1" t="s">
        <v>48</v>
      </c>
      <c r="F2" s="1"/>
      <c r="G2" s="1"/>
    </row>
    <row r="4" spans="1:7">
      <c r="A4" s="2" t="s">
        <v>49</v>
      </c>
      <c r="B4" s="2">
        <v>10000</v>
      </c>
      <c r="C4" s="2" t="s">
        <v>18</v>
      </c>
      <c r="E4" s="2" t="s">
        <v>49</v>
      </c>
      <c r="F4" s="2">
        <v>10000</v>
      </c>
      <c r="G4" s="2" t="s">
        <v>18</v>
      </c>
    </row>
    <row r="5" spans="1:7">
      <c r="A5" s="2" t="s">
        <v>50</v>
      </c>
      <c r="B5" s="2">
        <v>3950</v>
      </c>
      <c r="E5" s="2" t="s">
        <v>50</v>
      </c>
      <c r="F5" s="2">
        <v>3950</v>
      </c>
    </row>
    <row r="6" spans="1:7">
      <c r="A6" s="2" t="s">
        <v>21</v>
      </c>
      <c r="B6" s="2">
        <v>6500</v>
      </c>
      <c r="C6" s="2" t="s">
        <v>18</v>
      </c>
      <c r="E6" s="2" t="s">
        <v>21</v>
      </c>
      <c r="F6" s="2">
        <v>4800</v>
      </c>
      <c r="G6" s="2" t="s">
        <v>18</v>
      </c>
    </row>
    <row r="8" spans="1:7">
      <c r="A8" s="2" t="s">
        <v>51</v>
      </c>
      <c r="B8" s="2">
        <f>(1/298.15+(1/B5)*LN(B6/B4))^-1</f>
        <v>308.17044897578887</v>
      </c>
      <c r="C8" s="2" t="s">
        <v>52</v>
      </c>
      <c r="E8" s="2" t="s">
        <v>51</v>
      </c>
      <c r="F8" s="2">
        <f>(1/298.15+(1/F5)*LN(F6/F4))^-1</f>
        <v>315.63649427933137</v>
      </c>
      <c r="G8" s="2" t="s">
        <v>52</v>
      </c>
    </row>
    <row r="9" spans="1:7">
      <c r="B9" s="3">
        <f>B8-273.15</f>
        <v>35.020448975788895</v>
      </c>
      <c r="C9" s="2" t="s">
        <v>53</v>
      </c>
      <c r="F9" s="3">
        <f>F8-273.15</f>
        <v>42.486494279331396</v>
      </c>
      <c r="G9" s="2" t="s">
        <v>53</v>
      </c>
    </row>
    <row r="11" spans="1:7">
      <c r="A11" s="2" t="s">
        <v>58</v>
      </c>
    </row>
    <row r="13" spans="1:7">
      <c r="A13" s="2" t="s">
        <v>24</v>
      </c>
      <c r="E13" s="2" t="s">
        <v>24</v>
      </c>
    </row>
    <row r="14" spans="1:7">
      <c r="A14" s="2" t="s">
        <v>33</v>
      </c>
      <c r="B14" s="2">
        <v>5</v>
      </c>
      <c r="C14" s="2" t="s">
        <v>25</v>
      </c>
      <c r="E14" s="2" t="s">
        <v>33</v>
      </c>
      <c r="F14" s="2">
        <v>5</v>
      </c>
      <c r="G14" s="2" t="s">
        <v>25</v>
      </c>
    </row>
    <row r="15" spans="1:7">
      <c r="A15" s="2" t="s">
        <v>26</v>
      </c>
      <c r="B15" s="2">
        <v>1000</v>
      </c>
      <c r="C15" s="2" t="s">
        <v>18</v>
      </c>
      <c r="E15" s="2" t="s">
        <v>26</v>
      </c>
      <c r="F15" s="2">
        <v>1000</v>
      </c>
      <c r="G15" s="2" t="s">
        <v>18</v>
      </c>
    </row>
    <row r="16" spans="1:7">
      <c r="A16" s="2" t="s">
        <v>57</v>
      </c>
      <c r="B16" s="2">
        <f>B15+B6</f>
        <v>7500</v>
      </c>
      <c r="C16" s="2" t="s">
        <v>18</v>
      </c>
      <c r="E16" s="2" t="s">
        <v>57</v>
      </c>
      <c r="F16" s="2">
        <f>F15+F6</f>
        <v>5800</v>
      </c>
      <c r="G16" s="2" t="s">
        <v>18</v>
      </c>
    </row>
    <row r="17" spans="1:7">
      <c r="A17" s="2" t="s">
        <v>54</v>
      </c>
      <c r="B17" s="2">
        <f>B14/(B15+B6)</f>
        <v>6.6666666666666664E-4</v>
      </c>
      <c r="C17" s="2" t="s">
        <v>2</v>
      </c>
      <c r="E17" s="2" t="s">
        <v>54</v>
      </c>
      <c r="F17" s="2">
        <f>F14/(F15+F6)</f>
        <v>8.6206896551724137E-4</v>
      </c>
      <c r="G17" s="2" t="s">
        <v>2</v>
      </c>
    </row>
    <row r="18" spans="1:7">
      <c r="A18" s="2" t="s">
        <v>56</v>
      </c>
      <c r="B18" s="4">
        <f>B17*B6</f>
        <v>4.333333333333333</v>
      </c>
      <c r="C18" s="2" t="s">
        <v>25</v>
      </c>
      <c r="E18" s="2" t="s">
        <v>56</v>
      </c>
      <c r="F18" s="4">
        <f>F17*F6</f>
        <v>4.1379310344827589</v>
      </c>
      <c r="G18" s="2" t="s">
        <v>25</v>
      </c>
    </row>
    <row r="19" spans="1:7">
      <c r="A19" s="2" t="s">
        <v>30</v>
      </c>
      <c r="B19" s="4">
        <f>B14-B18</f>
        <v>0.66666666666666696</v>
      </c>
      <c r="C19" s="2" t="s">
        <v>25</v>
      </c>
      <c r="E19" s="2" t="s">
        <v>30</v>
      </c>
      <c r="F19" s="4">
        <f>F14-F18</f>
        <v>0.8620689655172411</v>
      </c>
      <c r="G19" s="2" t="s">
        <v>25</v>
      </c>
    </row>
    <row r="20" spans="1:7">
      <c r="B20" s="4"/>
      <c r="F20" s="4"/>
    </row>
    <row r="21" spans="1:7">
      <c r="A21" s="2" t="s">
        <v>46</v>
      </c>
      <c r="E21" s="2" t="s">
        <v>46</v>
      </c>
    </row>
    <row r="22" spans="1:7">
      <c r="A22" s="2" t="s">
        <v>2</v>
      </c>
      <c r="B22" s="2">
        <v>3</v>
      </c>
      <c r="E22" s="2" t="s">
        <v>2</v>
      </c>
      <c r="F22" s="2">
        <v>4</v>
      </c>
    </row>
    <row r="23" spans="1:7">
      <c r="A23" s="2" t="s">
        <v>26</v>
      </c>
      <c r="B23" s="2">
        <v>1000</v>
      </c>
      <c r="E23" s="2" t="s">
        <v>26</v>
      </c>
      <c r="F23" s="2">
        <v>1000</v>
      </c>
    </row>
    <row r="24" spans="1:7">
      <c r="A24" s="2" t="s">
        <v>29</v>
      </c>
      <c r="B24" s="2">
        <f>(B22-1)*B23</f>
        <v>2000</v>
      </c>
      <c r="E24" s="2" t="s">
        <v>29</v>
      </c>
      <c r="F24" s="2">
        <f>(F22-1)*F23</f>
        <v>3000</v>
      </c>
    </row>
    <row r="25" spans="1:7">
      <c r="A25" s="2" t="s">
        <v>30</v>
      </c>
      <c r="B25" s="3">
        <f>B19*B22</f>
        <v>2.0000000000000009</v>
      </c>
      <c r="C25" s="2" t="s">
        <v>25</v>
      </c>
      <c r="E25" s="2" t="s">
        <v>30</v>
      </c>
      <c r="F25" s="3">
        <f>F19*F22</f>
        <v>3.4482758620689644</v>
      </c>
      <c r="G25" s="2" t="s">
        <v>25</v>
      </c>
    </row>
    <row r="26" spans="1:7">
      <c r="A26" s="2" t="s">
        <v>31</v>
      </c>
      <c r="B26" s="3">
        <f>B25</f>
        <v>2.0000000000000009</v>
      </c>
      <c r="C26" s="2" t="s">
        <v>25</v>
      </c>
      <c r="E26" s="2" t="s">
        <v>31</v>
      </c>
      <c r="F26" s="3">
        <f>F25</f>
        <v>3.4482758620689644</v>
      </c>
      <c r="G26" s="2" t="s">
        <v>25</v>
      </c>
    </row>
    <row r="28" spans="1:7">
      <c r="A28" s="2" t="s">
        <v>32</v>
      </c>
      <c r="E28" s="2" t="s">
        <v>32</v>
      </c>
    </row>
    <row r="29" spans="1:7">
      <c r="A29" s="2" t="s">
        <v>33</v>
      </c>
      <c r="B29" s="2">
        <v>12</v>
      </c>
      <c r="C29" s="2" t="s">
        <v>25</v>
      </c>
      <c r="E29" s="2" t="s">
        <v>33</v>
      </c>
      <c r="F29" s="2">
        <v>12</v>
      </c>
      <c r="G29" s="2" t="s">
        <v>25</v>
      </c>
    </row>
    <row r="30" spans="1:7">
      <c r="A30" s="2" t="s">
        <v>34</v>
      </c>
      <c r="B30" s="2">
        <v>1000</v>
      </c>
      <c r="C30" s="2" t="s">
        <v>18</v>
      </c>
      <c r="E30" s="2" t="s">
        <v>34</v>
      </c>
      <c r="F30" s="2">
        <v>1000</v>
      </c>
      <c r="G30" s="2" t="s">
        <v>18</v>
      </c>
    </row>
    <row r="31" spans="1:7">
      <c r="A31" s="2" t="s">
        <v>28</v>
      </c>
      <c r="B31" s="5">
        <f>B26/B30</f>
        <v>2.0000000000000009E-3</v>
      </c>
      <c r="C31" s="2" t="s">
        <v>2</v>
      </c>
      <c r="E31" s="2" t="s">
        <v>28</v>
      </c>
      <c r="F31" s="5">
        <f>F26/F30</f>
        <v>3.4482758620689646E-3</v>
      </c>
      <c r="G31" s="2" t="s">
        <v>2</v>
      </c>
    </row>
    <row r="32" spans="1:7">
      <c r="A32" s="2" t="s">
        <v>26</v>
      </c>
      <c r="B32" s="6">
        <f>(B29-B26)/B31</f>
        <v>4999.9999999999982</v>
      </c>
      <c r="C32" s="2" t="s">
        <v>18</v>
      </c>
      <c r="E32" s="2" t="s">
        <v>26</v>
      </c>
      <c r="F32" s="6">
        <f>(F29-F26)/F31</f>
        <v>2480.0000000000009</v>
      </c>
      <c r="G32" s="2" t="s">
        <v>18</v>
      </c>
    </row>
    <row r="34" spans="1:7">
      <c r="A34" s="2" t="s">
        <v>47</v>
      </c>
      <c r="E34" s="2" t="s">
        <v>47</v>
      </c>
    </row>
    <row r="35" spans="1:7">
      <c r="A35" s="2" t="s">
        <v>36</v>
      </c>
      <c r="B35" s="2">
        <v>3.5</v>
      </c>
      <c r="C35" s="2" t="s">
        <v>25</v>
      </c>
      <c r="E35" s="2" t="s">
        <v>36</v>
      </c>
      <c r="F35" s="2">
        <v>3.5</v>
      </c>
      <c r="G35" s="2" t="s">
        <v>25</v>
      </c>
    </row>
    <row r="36" spans="1:7">
      <c r="A36" s="2" t="s">
        <v>35</v>
      </c>
      <c r="B36" s="2">
        <f>(B29-B35)/(20/1000)</f>
        <v>425</v>
      </c>
      <c r="C36" s="2" t="s">
        <v>18</v>
      </c>
      <c r="E36" s="2" t="s">
        <v>35</v>
      </c>
      <c r="F36" s="2">
        <f>(F29-F35)/(20/1000)</f>
        <v>425</v>
      </c>
      <c r="G36" s="2" t="s">
        <v>18</v>
      </c>
    </row>
    <row r="38" spans="1:7">
      <c r="A38" s="2" t="s">
        <v>55</v>
      </c>
      <c r="E38" s="2" t="s">
        <v>55</v>
      </c>
    </row>
    <row r="39" spans="1:7">
      <c r="A39" s="2" t="s">
        <v>27</v>
      </c>
      <c r="B39" s="2">
        <v>24</v>
      </c>
      <c r="C39" s="2" t="s">
        <v>25</v>
      </c>
      <c r="E39" s="2" t="s">
        <v>27</v>
      </c>
      <c r="F39" s="2">
        <v>24</v>
      </c>
      <c r="G39" s="2" t="s">
        <v>25</v>
      </c>
    </row>
    <row r="40" spans="1:7">
      <c r="A40" s="2" t="s">
        <v>37</v>
      </c>
      <c r="B40" s="2">
        <v>2</v>
      </c>
      <c r="C40" s="2" t="s">
        <v>2</v>
      </c>
      <c r="E40" s="2" t="s">
        <v>37</v>
      </c>
      <c r="F40" s="2">
        <v>2</v>
      </c>
      <c r="G40" s="2" t="s">
        <v>2</v>
      </c>
    </row>
    <row r="41" spans="1:7">
      <c r="A41" s="2" t="s">
        <v>38</v>
      </c>
      <c r="B41" s="2">
        <f>B39*B40</f>
        <v>48</v>
      </c>
      <c r="C41" s="2" t="s">
        <v>39</v>
      </c>
      <c r="E41" s="2" t="s">
        <v>38</v>
      </c>
      <c r="F41" s="2">
        <f>F39*F40</f>
        <v>48</v>
      </c>
      <c r="G41" s="2" t="s">
        <v>39</v>
      </c>
    </row>
    <row r="42" spans="1:7">
      <c r="A42" s="2" t="s">
        <v>44</v>
      </c>
      <c r="E42" s="2" t="s">
        <v>44</v>
      </c>
    </row>
    <row r="43" spans="1:7">
      <c r="A43" s="2" t="s">
        <v>40</v>
      </c>
      <c r="B43" s="2">
        <f>B41*3600</f>
        <v>172800</v>
      </c>
      <c r="C43" s="2" t="s">
        <v>41</v>
      </c>
      <c r="E43" s="2" t="s">
        <v>40</v>
      </c>
      <c r="F43" s="2">
        <f>F41*3600</f>
        <v>172800</v>
      </c>
      <c r="G43" s="2" t="s">
        <v>41</v>
      </c>
    </row>
    <row r="44" spans="1:7">
      <c r="B44" s="2">
        <f>B41/1000</f>
        <v>4.8000000000000001E-2</v>
      </c>
      <c r="C44" s="2" t="s">
        <v>43</v>
      </c>
      <c r="F44" s="2">
        <f>F41/1000</f>
        <v>4.8000000000000001E-2</v>
      </c>
      <c r="G44" s="2" t="s">
        <v>43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estensimetro</vt:lpstr>
      <vt:lpstr>termistore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Ryzen5700u</dc:creator>
  <cp:lastModifiedBy>R5800u</cp:lastModifiedBy>
  <cp:lastPrinted>2025-01-06T19:50:30Z</cp:lastPrinted>
  <dcterms:created xsi:type="dcterms:W3CDTF">2024-12-20T09:03:54Z</dcterms:created>
  <dcterms:modified xsi:type="dcterms:W3CDTF">2025-01-06T19:51:09Z</dcterms:modified>
</cp:coreProperties>
</file>